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TERIALE NUOVO SITO\CURV\"/>
    </mc:Choice>
  </mc:AlternateContent>
  <bookViews>
    <workbookView xWindow="0" yWindow="0" windowWidth="23040" windowHeight="9090" activeTab="2"/>
  </bookViews>
  <sheets>
    <sheet name="Tabella riassuntiva" sheetId="1" r:id="rId1"/>
    <sheet name="Numero abilitazioni-I fascia" sheetId="6" r:id="rId2"/>
    <sheet name="Numero abilitazioni-II fascia" sheetId="8" r:id="rId3"/>
    <sheet name="Foglio2" sheetId="7" r:id="rId4"/>
  </sheets>
  <calcPr calcId="162913"/>
</workbook>
</file>

<file path=xl/calcChain.xml><?xml version="1.0" encoding="utf-8"?>
<calcChain xmlns="http://schemas.openxmlformats.org/spreadsheetml/2006/main">
  <c r="D18" i="1" l="1"/>
  <c r="E6" i="8" l="1"/>
  <c r="E6" i="6"/>
  <c r="B33" i="8" l="1"/>
  <c r="B21" i="8"/>
  <c r="B7" i="8" s="1"/>
  <c r="B18" i="8"/>
  <c r="B31" i="8"/>
  <c r="B28" i="8"/>
  <c r="B25" i="8"/>
  <c r="B15" i="8"/>
  <c r="B12" i="8"/>
  <c r="C28" i="6"/>
  <c r="B31" i="6"/>
  <c r="B28" i="6"/>
  <c r="B25" i="6"/>
  <c r="B21" i="6"/>
  <c r="B7" i="6" s="1"/>
  <c r="E18" i="6"/>
  <c r="B6" i="8" l="1"/>
  <c r="B8" i="8" s="1"/>
  <c r="B5" i="8"/>
  <c r="B4" i="8"/>
  <c r="C18" i="6"/>
  <c r="D18" i="6"/>
  <c r="B18" i="6" l="1"/>
  <c r="B6" i="6" s="1"/>
  <c r="J15" i="6"/>
  <c r="C15" i="6"/>
  <c r="B15" i="6" s="1"/>
  <c r="B5" i="6" s="1"/>
  <c r="B12" i="6"/>
  <c r="B4" i="6" s="1"/>
  <c r="B8" i="6" l="1"/>
  <c r="G37" i="1"/>
  <c r="D40" i="1" l="1"/>
  <c r="C40" i="1"/>
  <c r="G36" i="1"/>
  <c r="D36" i="1"/>
  <c r="G34" i="1"/>
  <c r="D34" i="1"/>
  <c r="G32" i="1"/>
  <c r="D32" i="1"/>
  <c r="G30" i="1"/>
  <c r="D30" i="1"/>
  <c r="G28" i="1"/>
  <c r="D28" i="1"/>
  <c r="G26" i="1"/>
  <c r="D26" i="1"/>
  <c r="D21" i="1"/>
  <c r="G18" i="1"/>
  <c r="G17" i="1"/>
  <c r="D17" i="1"/>
  <c r="G15" i="1"/>
  <c r="D15" i="1"/>
  <c r="G13" i="1"/>
  <c r="D13" i="1"/>
  <c r="G11" i="1"/>
  <c r="D11" i="1"/>
  <c r="G9" i="1"/>
  <c r="D9" i="1"/>
  <c r="G7" i="1"/>
  <c r="D7" i="1"/>
  <c r="F16" i="1"/>
  <c r="F17" i="1" s="1"/>
  <c r="F14" i="1"/>
  <c r="F15" i="1" s="1"/>
  <c r="F12" i="1"/>
  <c r="F13" i="1" s="1"/>
  <c r="F10" i="1"/>
  <c r="F11" i="1" s="1"/>
  <c r="F8" i="1"/>
  <c r="F9" i="1" s="1"/>
  <c r="F6" i="1"/>
  <c r="F7" i="1" s="1"/>
  <c r="F18" i="1" l="1"/>
  <c r="F35" i="1" l="1"/>
  <c r="F36" i="1" s="1"/>
  <c r="F33" i="1"/>
  <c r="F34" i="1" s="1"/>
  <c r="F31" i="1"/>
  <c r="F32" i="1" s="1"/>
  <c r="F29" i="1"/>
  <c r="F30" i="1" s="1"/>
  <c r="F27" i="1"/>
  <c r="F28" i="1" s="1"/>
  <c r="F25" i="1"/>
  <c r="F26" i="1" s="1"/>
  <c r="C35" i="1"/>
  <c r="C36" i="1" s="1"/>
  <c r="C33" i="1"/>
  <c r="C34" i="1" s="1"/>
  <c r="C31" i="1"/>
  <c r="C32" i="1" s="1"/>
  <c r="C29" i="1"/>
  <c r="C30" i="1" s="1"/>
  <c r="C27" i="1"/>
  <c r="C28" i="1" s="1"/>
  <c r="C25" i="1"/>
  <c r="C26" i="1" s="1"/>
  <c r="D37" i="1"/>
  <c r="C20" i="1" l="1"/>
  <c r="C21" i="1" s="1"/>
  <c r="C16" i="1"/>
  <c r="C17" i="1" s="1"/>
  <c r="C14" i="1"/>
  <c r="C15" i="1" s="1"/>
  <c r="C12" i="1"/>
  <c r="C13" i="1" s="1"/>
  <c r="C10" i="1"/>
  <c r="C11" i="1" s="1"/>
  <c r="C8" i="1"/>
  <c r="C9" i="1" s="1"/>
  <c r="C6" i="1"/>
  <c r="C7" i="1" s="1"/>
  <c r="K37" i="1" l="1"/>
  <c r="L35" i="1"/>
  <c r="K18" i="1"/>
  <c r="L16" i="1"/>
  <c r="N18" i="1" l="1"/>
  <c r="E37" i="1"/>
  <c r="G38" i="1" s="1"/>
  <c r="H35" i="1"/>
  <c r="I35" i="1"/>
  <c r="B37" i="1"/>
  <c r="E18" i="1"/>
  <c r="I18" i="1" s="1"/>
  <c r="H16" i="1"/>
  <c r="I16" i="1"/>
  <c r="B18" i="1"/>
  <c r="C37" i="1" l="1"/>
  <c r="C38" i="1" s="1"/>
  <c r="D38" i="1"/>
  <c r="J16" i="1"/>
  <c r="G19" i="1"/>
  <c r="F19" i="1"/>
  <c r="C18" i="1"/>
  <c r="C19" i="1" s="1"/>
  <c r="D19" i="1"/>
  <c r="F37" i="1"/>
  <c r="F38" i="1" s="1"/>
  <c r="J27" i="1"/>
  <c r="J35" i="1"/>
  <c r="J29" i="1"/>
  <c r="J37" i="1"/>
  <c r="J31" i="1"/>
  <c r="J25" i="1"/>
  <c r="J33" i="1"/>
  <c r="L18" i="1"/>
  <c r="L14" i="1"/>
  <c r="L12" i="1"/>
  <c r="L10" i="1"/>
  <c r="L8" i="1"/>
  <c r="L6" i="1"/>
  <c r="L33" i="1"/>
  <c r="L31" i="1"/>
  <c r="L29" i="1"/>
  <c r="L27" i="1"/>
  <c r="L25" i="1"/>
  <c r="L37" i="1"/>
  <c r="I14" i="1"/>
  <c r="I12" i="1"/>
  <c r="I10" i="1"/>
  <c r="I8" i="1"/>
  <c r="I6" i="1"/>
  <c r="I33" i="1"/>
  <c r="I31" i="1"/>
  <c r="I29" i="1"/>
  <c r="I27" i="1"/>
  <c r="I25" i="1"/>
  <c r="H33" i="1" l="1"/>
  <c r="H31" i="1"/>
  <c r="H29" i="1"/>
  <c r="H27" i="1"/>
  <c r="H25" i="1"/>
  <c r="H14" i="1"/>
  <c r="H12" i="1"/>
  <c r="H10" i="1"/>
  <c r="H8" i="1"/>
  <c r="H6" i="1"/>
  <c r="J8" i="1" l="1"/>
  <c r="J18" i="1"/>
  <c r="I37" i="1"/>
  <c r="H18" i="1"/>
  <c r="J10" i="1"/>
  <c r="J12" i="1"/>
  <c r="J6" i="1"/>
  <c r="J14" i="1"/>
  <c r="H37" i="1"/>
</calcChain>
</file>

<file path=xl/sharedStrings.xml><?xml version="1.0" encoding="utf-8"?>
<sst xmlns="http://schemas.openxmlformats.org/spreadsheetml/2006/main" count="166" uniqueCount="59">
  <si>
    <t>Chiamate</t>
  </si>
  <si>
    <t>I fascia</t>
  </si>
  <si>
    <t>II fascia</t>
  </si>
  <si>
    <t>chiamate/abilitati</t>
  </si>
  <si>
    <t>chiamate/abilitazioni</t>
  </si>
  <si>
    <t>Tot. abilitazioni</t>
  </si>
  <si>
    <t>Tot. abilitati</t>
  </si>
  <si>
    <t>Abilitazioni 2012 e 2013</t>
  </si>
  <si>
    <t>A2-Politica economica</t>
  </si>
  <si>
    <t>A5-Econometria</t>
  </si>
  <si>
    <t>A3-Scienza delle finanze</t>
  </si>
  <si>
    <t>A4-Economia applicata</t>
  </si>
  <si>
    <t>Chiamate su abilitazioni conseguite nelle ASN 2012 e 2013</t>
  </si>
  <si>
    <t>(rilevazione del febbraio 2017, eb-sp)</t>
  </si>
  <si>
    <t>Settore concorsuale</t>
  </si>
  <si>
    <t>C1-Storia economica</t>
  </si>
  <si>
    <t>Tasso di innovaz. = chiamati/stock</t>
  </si>
  <si>
    <t>A1-Economia politica</t>
  </si>
  <si>
    <t>distribuzione chiamati per settore</t>
  </si>
  <si>
    <t>F</t>
  </si>
  <si>
    <t>M</t>
  </si>
  <si>
    <t>A1</t>
  </si>
  <si>
    <t>A2</t>
  </si>
  <si>
    <t>A4</t>
  </si>
  <si>
    <t>A3</t>
  </si>
  <si>
    <t>A5</t>
  </si>
  <si>
    <t>C1</t>
  </si>
  <si>
    <t>Stock in ruolo al febbraio 2017</t>
  </si>
  <si>
    <t>1 abilitazione</t>
  </si>
  <si>
    <t>2 abilitazioni</t>
  </si>
  <si>
    <t>3 abilitazioni</t>
  </si>
  <si>
    <t>4 abilitazioni</t>
  </si>
  <si>
    <t>A1+A2</t>
  </si>
  <si>
    <t>A1+A3</t>
  </si>
  <si>
    <t>A1+A4</t>
  </si>
  <si>
    <t>A1+A5</t>
  </si>
  <si>
    <t>A1+C1</t>
  </si>
  <si>
    <t>A2+A5</t>
  </si>
  <si>
    <t>A2+A4</t>
  </si>
  <si>
    <t>A2+C1</t>
  </si>
  <si>
    <t>A2+A3</t>
  </si>
  <si>
    <t>A1+A2+A3</t>
  </si>
  <si>
    <t>A1+A2+A4</t>
  </si>
  <si>
    <t>A1+A2+A5</t>
  </si>
  <si>
    <t>A1+A2+C1</t>
  </si>
  <si>
    <t>A1+A3+A4</t>
  </si>
  <si>
    <t>A2+A3+A4</t>
  </si>
  <si>
    <t>A1+A2+A3+A4</t>
  </si>
  <si>
    <t>A1+A2+A3+A5</t>
  </si>
  <si>
    <t>Maschi</t>
  </si>
  <si>
    <t>Femmine</t>
  </si>
  <si>
    <t>Maschi + Femmine</t>
  </si>
  <si>
    <t>Tot. candidati</t>
  </si>
  <si>
    <t>A2+A4+C1</t>
  </si>
  <si>
    <t>A1+A2+A3+C1</t>
  </si>
  <si>
    <t>A1+A3+A4+A5</t>
  </si>
  <si>
    <t>A1+A2+A4+A5</t>
  </si>
  <si>
    <t>Con doppia idoneità (I e II fascia)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</si>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</sst>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0" fillId="0" borderId="0" xfId="0" applyBorder="1"/>
    <xf numFmtId="0" fontId="2" fillId="0" borderId="1" xfId="0" applyFont="1" applyFill="1" applyBorder="1" applyAlignment="1">
      <alignment wrapText="1"/>
    </xf>
    <xf numFmtId="164" fontId="0" fillId="0" borderId="1" xfId="0" applyNumberFormat="1" applyBorder="1"/>
    <xf numFmtId="164" fontId="4" fillId="0" borderId="1" xfId="0" applyNumberFormat="1" applyFont="1" applyBorder="1"/>
    <xf numFmtId="164" fontId="0" fillId="0" borderId="0" xfId="0" applyNumberFormat="1" applyBorder="1"/>
    <xf numFmtId="0" fontId="0" fillId="2" borderId="1" xfId="0" applyFill="1" applyBorder="1"/>
    <xf numFmtId="0" fontId="0" fillId="2" borderId="1" xfId="0" applyFont="1" applyFill="1" applyBorder="1"/>
    <xf numFmtId="0" fontId="1" fillId="0" borderId="3" xfId="0" applyFont="1" applyBorder="1" applyAlignment="1">
      <alignment wrapText="1"/>
    </xf>
    <xf numFmtId="0" fontId="0" fillId="0" borderId="3" xfId="0" applyBorder="1"/>
    <xf numFmtId="0" fontId="0" fillId="0" borderId="4" xfId="0" applyFill="1" applyBorder="1"/>
    <xf numFmtId="0" fontId="0" fillId="0" borderId="2" xfId="0" applyBorder="1"/>
    <xf numFmtId="0" fontId="0" fillId="0" borderId="6" xfId="0" applyBorder="1"/>
    <xf numFmtId="0" fontId="0" fillId="3" borderId="5" xfId="0" applyFont="1" applyFill="1" applyBorder="1"/>
    <xf numFmtId="0" fontId="1" fillId="0" borderId="8" xfId="0" applyFont="1" applyBorder="1" applyAlignment="1">
      <alignment wrapText="1"/>
    </xf>
    <xf numFmtId="0" fontId="0" fillId="2" borderId="9" xfId="0" applyFont="1" applyFill="1" applyBorder="1" applyAlignment="1">
      <alignment wrapText="1"/>
    </xf>
    <xf numFmtId="0" fontId="0" fillId="3" borderId="14" xfId="0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164" fontId="0" fillId="0" borderId="6" xfId="0" applyNumberFormat="1" applyBorder="1"/>
    <xf numFmtId="0" fontId="1" fillId="2" borderId="9" xfId="0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0" fillId="3" borderId="5" xfId="0" applyFill="1" applyBorder="1"/>
    <xf numFmtId="0" fontId="0" fillId="0" borderId="2" xfId="0" applyFill="1" applyBorder="1"/>
    <xf numFmtId="0" fontId="1" fillId="0" borderId="3" xfId="0" applyFont="1" applyBorder="1"/>
    <xf numFmtId="0" fontId="1" fillId="0" borderId="2" xfId="0" applyFont="1" applyBorder="1"/>
    <xf numFmtId="10" fontId="1" fillId="2" borderId="1" xfId="0" applyNumberFormat="1" applyFont="1" applyFill="1" applyBorder="1"/>
    <xf numFmtId="10" fontId="1" fillId="3" borderId="5" xfId="0" applyNumberFormat="1" applyFont="1" applyFill="1" applyBorder="1"/>
    <xf numFmtId="0" fontId="1" fillId="0" borderId="6" xfId="0" applyFont="1" applyBorder="1"/>
    <xf numFmtId="164" fontId="1" fillId="0" borderId="6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/>
    <xf numFmtId="0" fontId="1" fillId="0" borderId="0" xfId="0" applyFont="1"/>
    <xf numFmtId="0" fontId="1" fillId="0" borderId="3" xfId="0" applyFont="1" applyBorder="1" applyAlignment="1">
      <alignment horizontal="right"/>
    </xf>
    <xf numFmtId="0" fontId="0" fillId="0" borderId="4" xfId="0" applyBorder="1"/>
    <xf numFmtId="0" fontId="0" fillId="0" borderId="16" xfId="0" applyBorder="1"/>
    <xf numFmtId="164" fontId="4" fillId="0" borderId="0" xfId="0" applyNumberFormat="1" applyFont="1" applyBorder="1"/>
    <xf numFmtId="0" fontId="1" fillId="0" borderId="4" xfId="0" applyFont="1" applyBorder="1"/>
    <xf numFmtId="0" fontId="1" fillId="0" borderId="16" xfId="0" applyFont="1" applyBorder="1"/>
    <xf numFmtId="0" fontId="1" fillId="0" borderId="0" xfId="0" applyFont="1" applyBorder="1"/>
    <xf numFmtId="164" fontId="1" fillId="0" borderId="0" xfId="0" applyNumberFormat="1" applyFont="1" applyBorder="1"/>
    <xf numFmtId="164" fontId="5" fillId="0" borderId="0" xfId="0" applyNumberFormat="1" applyFont="1" applyBorder="1"/>
    <xf numFmtId="0" fontId="0" fillId="0" borderId="0" xfId="0" applyFont="1" applyFill="1" applyBorder="1"/>
    <xf numFmtId="0" fontId="0" fillId="0" borderId="11" xfId="0" applyFont="1" applyFill="1" applyBorder="1"/>
    <xf numFmtId="0" fontId="0" fillId="0" borderId="0" xfId="0" applyFont="1"/>
    <xf numFmtId="10" fontId="1" fillId="2" borderId="12" xfId="0" applyNumberFormat="1" applyFont="1" applyFill="1" applyBorder="1"/>
    <xf numFmtId="10" fontId="1" fillId="3" borderId="13" xfId="0" applyNumberFormat="1" applyFont="1" applyFill="1" applyBorder="1"/>
    <xf numFmtId="0" fontId="1" fillId="0" borderId="11" xfId="0" applyFont="1" applyBorder="1"/>
    <xf numFmtId="0" fontId="0" fillId="2" borderId="19" xfId="0" applyFill="1" applyBorder="1"/>
    <xf numFmtId="0" fontId="0" fillId="0" borderId="20" xfId="0" applyBorder="1"/>
    <xf numFmtId="0" fontId="1" fillId="0" borderId="21" xfId="0" applyFont="1" applyBorder="1"/>
    <xf numFmtId="10" fontId="1" fillId="0" borderId="0" xfId="0" applyNumberFormat="1" applyFont="1" applyFill="1" applyBorder="1"/>
    <xf numFmtId="164" fontId="0" fillId="0" borderId="1" xfId="0" applyNumberFormat="1" applyFill="1" applyBorder="1"/>
    <xf numFmtId="164" fontId="1" fillId="0" borderId="0" xfId="0" applyNumberFormat="1" applyFont="1" applyFill="1" applyBorder="1"/>
    <xf numFmtId="164" fontId="0" fillId="0" borderId="0" xfId="0" applyNumberFormat="1" applyFill="1" applyBorder="1"/>
    <xf numFmtId="0" fontId="4" fillId="0" borderId="0" xfId="0" applyFont="1"/>
    <xf numFmtId="0" fontId="0" fillId="4" borderId="0" xfId="0" applyFill="1"/>
    <xf numFmtId="0" fontId="0" fillId="4" borderId="1" xfId="0" applyFill="1" applyBorder="1"/>
    <xf numFmtId="0" fontId="0" fillId="5" borderId="0" xfId="0" applyFill="1"/>
    <xf numFmtId="0" fontId="0" fillId="5" borderId="1" xfId="0" applyFill="1" applyBorder="1"/>
    <xf numFmtId="0" fontId="0" fillId="5" borderId="0" xfId="0" applyFill="1" applyBorder="1"/>
    <xf numFmtId="0" fontId="0" fillId="3" borderId="1" xfId="0" applyFill="1" applyBorder="1"/>
    <xf numFmtId="0" fontId="6" fillId="3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/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/>
    <xf numFmtId="0" fontId="4" fillId="0" borderId="15" xfId="0" applyFont="1" applyBorder="1" applyAlignment="1"/>
    <xf numFmtId="0" fontId="0" fillId="0" borderId="1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="150" zoomScaleNormal="150" workbookViewId="0">
      <selection activeCell="C21" sqref="C21"/>
    </sheetView>
  </sheetViews>
  <sheetFormatPr defaultRowHeight="15" x14ac:dyDescent="0.25"/>
  <cols>
    <col min="1" max="1" width="21.42578125" customWidth="1"/>
    <col min="2" max="2" width="9.28515625" bestFit="1" customWidth="1"/>
    <col min="3" max="3" width="5.85546875" customWidth="1"/>
    <col min="4" max="4" width="7.140625" bestFit="1" customWidth="1"/>
    <col min="5" max="5" width="7" customWidth="1"/>
    <col min="6" max="6" width="7.140625" bestFit="1" customWidth="1"/>
    <col min="7" max="7" width="6.140625" bestFit="1" customWidth="1"/>
    <col min="8" max="8" width="12.28515625" customWidth="1"/>
    <col min="9" max="9" width="10.5703125" customWidth="1"/>
    <col min="10" max="10" width="10.28515625" customWidth="1"/>
    <col min="12" max="12" width="9.85546875" customWidth="1"/>
  </cols>
  <sheetData>
    <row r="1" spans="1:12" ht="18.75" x14ac:dyDescent="0.3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2" x14ac:dyDescent="0.25">
      <c r="A2" s="68" t="s">
        <v>13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9"/>
    </row>
    <row r="4" spans="1:12" ht="15.75" thickBot="1" x14ac:dyDescent="0.3">
      <c r="A4" s="70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2"/>
      <c r="L4" s="73"/>
    </row>
    <row r="5" spans="1:12" ht="29.25" thickTop="1" x14ac:dyDescent="0.25">
      <c r="A5" s="10" t="s">
        <v>14</v>
      </c>
      <c r="B5" s="16" t="s">
        <v>7</v>
      </c>
      <c r="C5" s="17" t="s">
        <v>20</v>
      </c>
      <c r="D5" s="18" t="s">
        <v>19</v>
      </c>
      <c r="E5" s="16" t="s">
        <v>0</v>
      </c>
      <c r="F5" s="21" t="s">
        <v>20</v>
      </c>
      <c r="G5" s="22" t="s">
        <v>19</v>
      </c>
      <c r="H5" s="19" t="s">
        <v>4</v>
      </c>
      <c r="I5" s="2" t="s">
        <v>3</v>
      </c>
      <c r="J5" s="2" t="s">
        <v>18</v>
      </c>
      <c r="K5" s="4" t="s">
        <v>27</v>
      </c>
      <c r="L5" s="4" t="s">
        <v>16</v>
      </c>
    </row>
    <row r="6" spans="1:12" x14ac:dyDescent="0.25">
      <c r="A6" s="11" t="s">
        <v>17</v>
      </c>
      <c r="B6" s="13">
        <v>155</v>
      </c>
      <c r="C6" s="9">
        <f>B6-D6</f>
        <v>132</v>
      </c>
      <c r="D6" s="15">
        <v>23</v>
      </c>
      <c r="E6" s="14">
        <v>32</v>
      </c>
      <c r="F6" s="8">
        <f>E6-G6</f>
        <v>29</v>
      </c>
      <c r="G6" s="23">
        <v>3</v>
      </c>
      <c r="H6" s="20">
        <f>E6/B6</f>
        <v>0.20645161290322581</v>
      </c>
      <c r="I6" s="5">
        <f>E6/$B$20</f>
        <v>7.8048780487804878E-2</v>
      </c>
      <c r="J6" s="5">
        <f>E6/$E$18</f>
        <v>0.39506172839506171</v>
      </c>
      <c r="K6" s="1">
        <v>277</v>
      </c>
      <c r="L6" s="5">
        <f>E6/K6</f>
        <v>0.11552346570397112</v>
      </c>
    </row>
    <row r="7" spans="1:12" s="33" customFormat="1" ht="11.25" x14ac:dyDescent="0.2">
      <c r="A7" s="34"/>
      <c r="B7" s="26"/>
      <c r="C7" s="27">
        <f>C6/B6</f>
        <v>0.85161290322580641</v>
      </c>
      <c r="D7" s="28">
        <f>D6/B6</f>
        <v>0.14838709677419354</v>
      </c>
      <c r="E7" s="29"/>
      <c r="F7" s="27">
        <f>F6/E6</f>
        <v>0.90625</v>
      </c>
      <c r="G7" s="28">
        <f>G6/E6</f>
        <v>9.375E-2</v>
      </c>
      <c r="H7" s="30"/>
      <c r="I7" s="31"/>
      <c r="J7" s="31"/>
      <c r="K7" s="32"/>
      <c r="L7" s="31"/>
    </row>
    <row r="8" spans="1:12" x14ac:dyDescent="0.25">
      <c r="A8" s="11" t="s">
        <v>8</v>
      </c>
      <c r="B8" s="13">
        <v>243</v>
      </c>
      <c r="C8" s="9">
        <f t="shared" ref="C8:C18" si="0">B8-D8</f>
        <v>189</v>
      </c>
      <c r="D8" s="15">
        <v>54</v>
      </c>
      <c r="E8" s="14">
        <v>20</v>
      </c>
      <c r="F8" s="8">
        <f t="shared" ref="F8:F16" si="1">E8-G8</f>
        <v>15</v>
      </c>
      <c r="G8" s="23">
        <v>5</v>
      </c>
      <c r="H8" s="20">
        <f t="shared" ref="H8:H18" si="2">E8/B8</f>
        <v>8.2304526748971193E-2</v>
      </c>
      <c r="I8" s="5">
        <f t="shared" ref="I8:I16" si="3">E8/$B$20</f>
        <v>4.878048780487805E-2</v>
      </c>
      <c r="J8" s="5">
        <f t="shared" ref="J8:J18" si="4">E8/$E$18</f>
        <v>0.24691358024691357</v>
      </c>
      <c r="K8" s="1">
        <v>98</v>
      </c>
      <c r="L8" s="5">
        <f t="shared" ref="L8:L18" si="5">E8/K8</f>
        <v>0.20408163265306123</v>
      </c>
    </row>
    <row r="9" spans="1:12" s="33" customFormat="1" ht="11.25" x14ac:dyDescent="0.2">
      <c r="A9" s="25"/>
      <c r="B9" s="26"/>
      <c r="C9" s="27">
        <f>C8/B8</f>
        <v>0.77777777777777779</v>
      </c>
      <c r="D9" s="28">
        <f>D8/B8</f>
        <v>0.22222222222222221</v>
      </c>
      <c r="E9" s="29"/>
      <c r="F9" s="27">
        <f>F8/E8</f>
        <v>0.75</v>
      </c>
      <c r="G9" s="28">
        <f>G8/E8</f>
        <v>0.25</v>
      </c>
      <c r="H9" s="30"/>
      <c r="I9" s="31"/>
      <c r="J9" s="31"/>
      <c r="K9" s="32"/>
      <c r="L9" s="31"/>
    </row>
    <row r="10" spans="1:12" x14ac:dyDescent="0.25">
      <c r="A10" s="11" t="s">
        <v>10</v>
      </c>
      <c r="B10" s="13">
        <v>59</v>
      </c>
      <c r="C10" s="9">
        <f t="shared" si="0"/>
        <v>48</v>
      </c>
      <c r="D10" s="15">
        <v>11</v>
      </c>
      <c r="E10" s="14">
        <v>5</v>
      </c>
      <c r="F10" s="8">
        <f t="shared" si="1"/>
        <v>4</v>
      </c>
      <c r="G10" s="23">
        <v>1</v>
      </c>
      <c r="H10" s="20">
        <f t="shared" si="2"/>
        <v>8.4745762711864403E-2</v>
      </c>
      <c r="I10" s="5">
        <f t="shared" si="3"/>
        <v>1.2195121951219513E-2</v>
      </c>
      <c r="J10" s="5">
        <f t="shared" si="4"/>
        <v>6.1728395061728392E-2</v>
      </c>
      <c r="K10" s="1">
        <v>61</v>
      </c>
      <c r="L10" s="5">
        <f t="shared" si="5"/>
        <v>8.1967213114754092E-2</v>
      </c>
    </row>
    <row r="11" spans="1:12" s="33" customFormat="1" ht="11.25" x14ac:dyDescent="0.2">
      <c r="A11" s="25"/>
      <c r="B11" s="26"/>
      <c r="C11" s="27">
        <f>C10/B10</f>
        <v>0.81355932203389836</v>
      </c>
      <c r="D11" s="28">
        <f>D10/B10</f>
        <v>0.1864406779661017</v>
      </c>
      <c r="E11" s="29"/>
      <c r="F11" s="27">
        <f>F10/E10</f>
        <v>0.8</v>
      </c>
      <c r="G11" s="28">
        <f>G10/E10</f>
        <v>0.2</v>
      </c>
      <c r="H11" s="30"/>
      <c r="I11" s="31"/>
      <c r="J11" s="31"/>
      <c r="K11" s="32"/>
      <c r="L11" s="31"/>
    </row>
    <row r="12" spans="1:12" x14ac:dyDescent="0.25">
      <c r="A12" s="11" t="s">
        <v>11</v>
      </c>
      <c r="B12" s="13">
        <v>65</v>
      </c>
      <c r="C12" s="9">
        <f t="shared" si="0"/>
        <v>52</v>
      </c>
      <c r="D12" s="15">
        <v>13</v>
      </c>
      <c r="E12" s="14">
        <v>12</v>
      </c>
      <c r="F12" s="8">
        <f t="shared" si="1"/>
        <v>12</v>
      </c>
      <c r="G12" s="23">
        <v>0</v>
      </c>
      <c r="H12" s="20">
        <f t="shared" si="2"/>
        <v>0.18461538461538463</v>
      </c>
      <c r="I12" s="5">
        <f t="shared" si="3"/>
        <v>2.9268292682926831E-2</v>
      </c>
      <c r="J12" s="5">
        <f t="shared" si="4"/>
        <v>0.14814814814814814</v>
      </c>
      <c r="K12" s="1">
        <v>49</v>
      </c>
      <c r="L12" s="5">
        <f t="shared" si="5"/>
        <v>0.24489795918367346</v>
      </c>
    </row>
    <row r="13" spans="1:12" s="33" customFormat="1" ht="11.25" x14ac:dyDescent="0.2">
      <c r="A13" s="25"/>
      <c r="B13" s="26"/>
      <c r="C13" s="27">
        <f>C12/B12</f>
        <v>0.8</v>
      </c>
      <c r="D13" s="28">
        <f>D12/B12</f>
        <v>0.2</v>
      </c>
      <c r="E13" s="29"/>
      <c r="F13" s="27">
        <f>F12/E12</f>
        <v>1</v>
      </c>
      <c r="G13" s="28">
        <f>G12/E12</f>
        <v>0</v>
      </c>
      <c r="H13" s="30"/>
      <c r="I13" s="31"/>
      <c r="J13" s="31"/>
      <c r="K13" s="32"/>
      <c r="L13" s="31"/>
    </row>
    <row r="14" spans="1:12" x14ac:dyDescent="0.25">
      <c r="A14" s="11" t="s">
        <v>9</v>
      </c>
      <c r="B14" s="13">
        <v>24</v>
      </c>
      <c r="C14" s="9">
        <f t="shared" si="0"/>
        <v>21</v>
      </c>
      <c r="D14" s="15">
        <v>3</v>
      </c>
      <c r="E14" s="14">
        <v>3</v>
      </c>
      <c r="F14" s="8">
        <f t="shared" si="1"/>
        <v>3</v>
      </c>
      <c r="G14" s="23">
        <v>0</v>
      </c>
      <c r="H14" s="20">
        <f t="shared" si="2"/>
        <v>0.125</v>
      </c>
      <c r="I14" s="5">
        <f t="shared" si="3"/>
        <v>7.3170731707317077E-3</v>
      </c>
      <c r="J14" s="6">
        <f t="shared" si="4"/>
        <v>3.7037037037037035E-2</v>
      </c>
      <c r="K14" s="1">
        <v>26</v>
      </c>
      <c r="L14" s="5">
        <f t="shared" si="5"/>
        <v>0.11538461538461539</v>
      </c>
    </row>
    <row r="15" spans="1:12" s="33" customFormat="1" ht="11.25" x14ac:dyDescent="0.2">
      <c r="A15" s="25"/>
      <c r="B15" s="26"/>
      <c r="C15" s="27">
        <f>C14/B14</f>
        <v>0.875</v>
      </c>
      <c r="D15" s="28">
        <f>D14/B14</f>
        <v>0.125</v>
      </c>
      <c r="E15" s="29"/>
      <c r="F15" s="27">
        <f>F14/E14</f>
        <v>1</v>
      </c>
      <c r="G15" s="28">
        <f>G14/E14</f>
        <v>0</v>
      </c>
      <c r="H15" s="30"/>
      <c r="I15" s="31"/>
      <c r="J15" s="31"/>
      <c r="K15" s="32"/>
      <c r="L15" s="31"/>
    </row>
    <row r="16" spans="1:12" x14ac:dyDescent="0.25">
      <c r="A16" s="11" t="s">
        <v>15</v>
      </c>
      <c r="B16" s="13">
        <v>55</v>
      </c>
      <c r="C16" s="9">
        <f t="shared" si="0"/>
        <v>39</v>
      </c>
      <c r="D16" s="15">
        <v>16</v>
      </c>
      <c r="E16" s="14">
        <v>9</v>
      </c>
      <c r="F16" s="8">
        <f t="shared" si="1"/>
        <v>5</v>
      </c>
      <c r="G16" s="23">
        <v>4</v>
      </c>
      <c r="H16" s="20">
        <f t="shared" si="2"/>
        <v>0.16363636363636364</v>
      </c>
      <c r="I16" s="5">
        <f t="shared" si="3"/>
        <v>2.1951219512195121E-2</v>
      </c>
      <c r="J16" s="5">
        <f t="shared" si="4"/>
        <v>0.1111111111111111</v>
      </c>
      <c r="K16" s="1">
        <v>48</v>
      </c>
      <c r="L16" s="5">
        <f t="shared" si="5"/>
        <v>0.1875</v>
      </c>
    </row>
    <row r="17" spans="1:14" s="33" customFormat="1" ht="11.25" x14ac:dyDescent="0.2">
      <c r="A17" s="25"/>
      <c r="B17" s="26"/>
      <c r="C17" s="27">
        <f>C16/B16</f>
        <v>0.70909090909090911</v>
      </c>
      <c r="D17" s="28">
        <f>D16/B16</f>
        <v>0.29090909090909089</v>
      </c>
      <c r="E17" s="29"/>
      <c r="F17" s="27">
        <f>F16/E16</f>
        <v>0.55555555555555558</v>
      </c>
      <c r="G17" s="28">
        <f>G16/E16</f>
        <v>0.44444444444444442</v>
      </c>
      <c r="H17" s="30"/>
      <c r="I17" s="31"/>
      <c r="J17" s="31"/>
      <c r="K17" s="32"/>
      <c r="L17" s="31"/>
    </row>
    <row r="18" spans="1:14" x14ac:dyDescent="0.25">
      <c r="A18" s="11" t="s">
        <v>5</v>
      </c>
      <c r="B18" s="13">
        <f>SUM(B6:B16)</f>
        <v>601</v>
      </c>
      <c r="C18" s="9">
        <f t="shared" si="0"/>
        <v>481</v>
      </c>
      <c r="D18" s="63">
        <f>D6+D8+D10+D12+D14+D16</f>
        <v>120</v>
      </c>
      <c r="E18" s="13">
        <f>SUM(E6:E16)</f>
        <v>81</v>
      </c>
      <c r="F18" s="8">
        <f>F6+F8+F10+F12+F14+F16</f>
        <v>68</v>
      </c>
      <c r="G18" s="62">
        <f>G6+G8+G10+G12+G14+G16</f>
        <v>13</v>
      </c>
      <c r="H18" s="20">
        <f t="shared" si="2"/>
        <v>0.13477537437603992</v>
      </c>
      <c r="I18" s="53">
        <f>E18/$B$20</f>
        <v>0.19756097560975611</v>
      </c>
      <c r="J18" s="5">
        <f t="shared" si="4"/>
        <v>1</v>
      </c>
      <c r="K18" s="1">
        <f>SUM(K6:K16)</f>
        <v>559</v>
      </c>
      <c r="L18" s="6">
        <f t="shared" si="5"/>
        <v>0.14490161001788909</v>
      </c>
      <c r="N18">
        <f>+K18+K37-K16-K35</f>
        <v>1033</v>
      </c>
    </row>
    <row r="19" spans="1:14" s="33" customFormat="1" ht="12" thickBot="1" x14ac:dyDescent="0.25">
      <c r="A19" s="38"/>
      <c r="B19" s="39"/>
      <c r="C19" s="27">
        <f>C18/B18</f>
        <v>0.80033277870216302</v>
      </c>
      <c r="D19" s="28">
        <f>D18/B18</f>
        <v>0.19966722129783693</v>
      </c>
      <c r="E19" s="48"/>
      <c r="F19" s="46">
        <f>F18/E18</f>
        <v>0.83950617283950613</v>
      </c>
      <c r="G19" s="47">
        <f>G18/E18</f>
        <v>0.16049382716049382</v>
      </c>
      <c r="H19" s="41"/>
      <c r="I19" s="54"/>
      <c r="J19" s="41"/>
      <c r="K19" s="40"/>
      <c r="L19" s="42"/>
    </row>
    <row r="20" spans="1:14" ht="15.75" thickTop="1" x14ac:dyDescent="0.25">
      <c r="A20" s="12" t="s">
        <v>6</v>
      </c>
      <c r="B20" s="24">
        <v>410</v>
      </c>
      <c r="C20" s="9">
        <f>B20-D20</f>
        <v>320</v>
      </c>
      <c r="D20" s="15">
        <v>90</v>
      </c>
    </row>
    <row r="21" spans="1:14" s="45" customFormat="1" ht="15.75" thickBot="1" x14ac:dyDescent="0.3">
      <c r="A21" s="43"/>
      <c r="B21" s="44"/>
      <c r="C21" s="46">
        <f>C20/B20</f>
        <v>0.78048780487804881</v>
      </c>
      <c r="D21" s="47">
        <f>D20/B20</f>
        <v>0.21951219512195122</v>
      </c>
    </row>
    <row r="22" spans="1:14" ht="15.75" thickTop="1" x14ac:dyDescent="0.25"/>
    <row r="23" spans="1:14" ht="15.75" thickBot="1" x14ac:dyDescent="0.3">
      <c r="A23" s="64" t="s">
        <v>2</v>
      </c>
      <c r="B23" s="65"/>
      <c r="C23" s="65"/>
      <c r="D23" s="65"/>
      <c r="E23" s="65"/>
      <c r="F23" s="65"/>
      <c r="G23" s="65"/>
      <c r="H23" s="64"/>
      <c r="I23" s="64"/>
      <c r="J23" s="64"/>
      <c r="K23" s="1"/>
      <c r="L23" s="1"/>
    </row>
    <row r="24" spans="1:14" ht="29.25" thickTop="1" x14ac:dyDescent="0.25">
      <c r="A24" s="10" t="s">
        <v>14</v>
      </c>
      <c r="B24" s="16" t="s">
        <v>7</v>
      </c>
      <c r="C24" s="21" t="s">
        <v>20</v>
      </c>
      <c r="D24" s="22" t="s">
        <v>19</v>
      </c>
      <c r="E24" s="16" t="s">
        <v>0</v>
      </c>
      <c r="F24" s="21" t="s">
        <v>20</v>
      </c>
      <c r="G24" s="22" t="s">
        <v>19</v>
      </c>
      <c r="H24" s="19" t="s">
        <v>4</v>
      </c>
      <c r="I24" s="2" t="s">
        <v>3</v>
      </c>
      <c r="J24" s="2" t="s">
        <v>18</v>
      </c>
      <c r="K24" s="4" t="s">
        <v>27</v>
      </c>
      <c r="L24" s="4" t="s">
        <v>16</v>
      </c>
    </row>
    <row r="25" spans="1:14" x14ac:dyDescent="0.25">
      <c r="A25" s="11" t="s">
        <v>17</v>
      </c>
      <c r="B25" s="13">
        <v>238</v>
      </c>
      <c r="C25" s="8">
        <f t="shared" ref="C25:C37" si="6">B25-D25</f>
        <v>165</v>
      </c>
      <c r="D25" s="23">
        <v>73</v>
      </c>
      <c r="E25" s="14">
        <v>79</v>
      </c>
      <c r="F25" s="8">
        <f>E25-G25</f>
        <v>46</v>
      </c>
      <c r="G25" s="23">
        <v>33</v>
      </c>
      <c r="H25" s="20">
        <f>E25/B25</f>
        <v>0.33193277310924368</v>
      </c>
      <c r="I25" s="5">
        <f t="shared" ref="I25:I37" si="7">E25/$B$39</f>
        <v>0.1253968253968254</v>
      </c>
      <c r="J25" s="5">
        <f>E25/$E$37</f>
        <v>0.36238532110091742</v>
      </c>
      <c r="K25" s="1">
        <v>250</v>
      </c>
      <c r="L25" s="5">
        <f>E25/K25</f>
        <v>0.316</v>
      </c>
    </row>
    <row r="26" spans="1:14" ht="11.25" customHeight="1" x14ac:dyDescent="0.25">
      <c r="A26" s="11"/>
      <c r="B26" s="13"/>
      <c r="C26" s="27">
        <f>C25/B25</f>
        <v>0.69327731092436973</v>
      </c>
      <c r="D26" s="28">
        <f>D25/B25</f>
        <v>0.30672268907563027</v>
      </c>
      <c r="E26" s="29"/>
      <c r="F26" s="27">
        <f>F25/E25</f>
        <v>0.58227848101265822</v>
      </c>
      <c r="G26" s="28">
        <f>G25/E25</f>
        <v>0.41772151898734178</v>
      </c>
      <c r="H26" s="20"/>
      <c r="I26" s="5"/>
      <c r="J26" s="5"/>
      <c r="K26" s="1"/>
      <c r="L26" s="5"/>
    </row>
    <row r="27" spans="1:14" x14ac:dyDescent="0.25">
      <c r="A27" s="11" t="s">
        <v>8</v>
      </c>
      <c r="B27" s="13">
        <v>379</v>
      </c>
      <c r="C27" s="8">
        <f t="shared" si="6"/>
        <v>254</v>
      </c>
      <c r="D27" s="23">
        <v>125</v>
      </c>
      <c r="E27" s="14">
        <v>60</v>
      </c>
      <c r="F27" s="8">
        <f t="shared" ref="F27:F37" si="8">E27-G27</f>
        <v>44</v>
      </c>
      <c r="G27" s="23">
        <v>16</v>
      </c>
      <c r="H27" s="20">
        <f t="shared" ref="H27:H37" si="9">E27/B27</f>
        <v>0.15831134564643801</v>
      </c>
      <c r="I27" s="5">
        <f t="shared" si="7"/>
        <v>9.5238095238095233E-2</v>
      </c>
      <c r="J27" s="5">
        <f t="shared" ref="J27:J37" si="10">E27/$E$37</f>
        <v>0.27522935779816515</v>
      </c>
      <c r="K27" s="1">
        <v>137</v>
      </c>
      <c r="L27" s="5">
        <f t="shared" ref="L27:L37" si="11">E27/K27</f>
        <v>0.43795620437956206</v>
      </c>
    </row>
    <row r="28" spans="1:14" ht="11.25" customHeight="1" x14ac:dyDescent="0.25">
      <c r="A28" s="11"/>
      <c r="B28" s="13"/>
      <c r="C28" s="27">
        <f>C27/B27</f>
        <v>0.67018469656992086</v>
      </c>
      <c r="D28" s="28">
        <f>D27/B27</f>
        <v>0.32981530343007914</v>
      </c>
      <c r="E28" s="29"/>
      <c r="F28" s="27">
        <f>F27/E27</f>
        <v>0.73333333333333328</v>
      </c>
      <c r="G28" s="28">
        <f>G27/E27</f>
        <v>0.26666666666666666</v>
      </c>
      <c r="H28" s="20"/>
      <c r="I28" s="5"/>
      <c r="J28" s="5"/>
      <c r="K28" s="1"/>
      <c r="L28" s="5"/>
    </row>
    <row r="29" spans="1:14" x14ac:dyDescent="0.25">
      <c r="A29" s="11" t="s">
        <v>10</v>
      </c>
      <c r="B29" s="13">
        <v>88</v>
      </c>
      <c r="C29" s="8">
        <f t="shared" si="6"/>
        <v>55</v>
      </c>
      <c r="D29" s="23">
        <v>33</v>
      </c>
      <c r="E29" s="14">
        <v>25</v>
      </c>
      <c r="F29" s="8">
        <f t="shared" si="8"/>
        <v>18</v>
      </c>
      <c r="G29" s="23">
        <v>7</v>
      </c>
      <c r="H29" s="20">
        <f t="shared" si="9"/>
        <v>0.28409090909090912</v>
      </c>
      <c r="I29" s="5">
        <f t="shared" si="7"/>
        <v>3.968253968253968E-2</v>
      </c>
      <c r="J29" s="5">
        <f t="shared" si="10"/>
        <v>0.11467889908256881</v>
      </c>
      <c r="K29" s="1">
        <v>58</v>
      </c>
      <c r="L29" s="5">
        <f t="shared" si="11"/>
        <v>0.43103448275862066</v>
      </c>
    </row>
    <row r="30" spans="1:14" ht="11.25" customHeight="1" x14ac:dyDescent="0.25">
      <c r="A30" s="11"/>
      <c r="B30" s="13"/>
      <c r="C30" s="27">
        <f>C29/B29</f>
        <v>0.625</v>
      </c>
      <c r="D30" s="28">
        <f>D29/B29</f>
        <v>0.375</v>
      </c>
      <c r="E30" s="29"/>
      <c r="F30" s="27">
        <f>F29/E29</f>
        <v>0.72</v>
      </c>
      <c r="G30" s="28">
        <f>G29/E29</f>
        <v>0.28000000000000003</v>
      </c>
      <c r="H30" s="20"/>
      <c r="I30" s="5"/>
      <c r="J30" s="5"/>
      <c r="K30" s="1"/>
      <c r="L30" s="5"/>
    </row>
    <row r="31" spans="1:14" x14ac:dyDescent="0.25">
      <c r="A31" s="11" t="s">
        <v>11</v>
      </c>
      <c r="B31" s="13">
        <v>143</v>
      </c>
      <c r="C31" s="8">
        <f t="shared" si="6"/>
        <v>87</v>
      </c>
      <c r="D31" s="23">
        <v>56</v>
      </c>
      <c r="E31" s="14">
        <v>20</v>
      </c>
      <c r="F31" s="8">
        <f t="shared" si="8"/>
        <v>14</v>
      </c>
      <c r="G31" s="23">
        <v>6</v>
      </c>
      <c r="H31" s="20">
        <f t="shared" si="9"/>
        <v>0.13986013986013987</v>
      </c>
      <c r="I31" s="5">
        <f t="shared" si="7"/>
        <v>3.1746031746031744E-2</v>
      </c>
      <c r="J31" s="5">
        <f t="shared" si="10"/>
        <v>9.1743119266055051E-2</v>
      </c>
      <c r="K31" s="1">
        <v>59</v>
      </c>
      <c r="L31" s="5">
        <f t="shared" si="11"/>
        <v>0.33898305084745761</v>
      </c>
    </row>
    <row r="32" spans="1:14" ht="11.25" customHeight="1" x14ac:dyDescent="0.25">
      <c r="A32" s="11"/>
      <c r="B32" s="13"/>
      <c r="C32" s="27">
        <f>C31/B31</f>
        <v>0.60839160839160844</v>
      </c>
      <c r="D32" s="28">
        <f>D31/B31</f>
        <v>0.39160839160839161</v>
      </c>
      <c r="E32" s="29"/>
      <c r="F32" s="27">
        <f>F31/E31</f>
        <v>0.7</v>
      </c>
      <c r="G32" s="28">
        <f>G31/E31</f>
        <v>0.3</v>
      </c>
      <c r="H32" s="20"/>
      <c r="I32" s="5"/>
      <c r="J32" s="5"/>
      <c r="K32" s="1"/>
      <c r="L32" s="5"/>
    </row>
    <row r="33" spans="1:12" x14ac:dyDescent="0.25">
      <c r="A33" s="11" t="s">
        <v>9</v>
      </c>
      <c r="B33" s="13">
        <v>37</v>
      </c>
      <c r="C33" s="8">
        <f t="shared" si="6"/>
        <v>29</v>
      </c>
      <c r="D33" s="23">
        <v>8</v>
      </c>
      <c r="E33" s="14">
        <v>8</v>
      </c>
      <c r="F33" s="8">
        <f t="shared" si="8"/>
        <v>7</v>
      </c>
      <c r="G33" s="23">
        <v>1</v>
      </c>
      <c r="H33" s="20">
        <f t="shared" si="9"/>
        <v>0.21621621621621623</v>
      </c>
      <c r="I33" s="5">
        <f t="shared" si="7"/>
        <v>1.2698412698412698E-2</v>
      </c>
      <c r="J33" s="5">
        <f t="shared" si="10"/>
        <v>3.669724770642202E-2</v>
      </c>
      <c r="K33" s="1">
        <v>18</v>
      </c>
      <c r="L33" s="5">
        <f t="shared" si="11"/>
        <v>0.44444444444444442</v>
      </c>
    </row>
    <row r="34" spans="1:12" ht="11.25" customHeight="1" x14ac:dyDescent="0.25">
      <c r="A34" s="11"/>
      <c r="B34" s="13"/>
      <c r="C34" s="27">
        <f>C33/B33</f>
        <v>0.78378378378378377</v>
      </c>
      <c r="D34" s="28">
        <f>D33/B33</f>
        <v>0.21621621621621623</v>
      </c>
      <c r="E34" s="29"/>
      <c r="F34" s="27">
        <f>F33/E33</f>
        <v>0.875</v>
      </c>
      <c r="G34" s="28">
        <f>G33/E33</f>
        <v>0.125</v>
      </c>
      <c r="H34" s="20"/>
      <c r="I34" s="5"/>
      <c r="J34" s="5"/>
      <c r="K34" s="1"/>
      <c r="L34" s="5"/>
    </row>
    <row r="35" spans="1:12" x14ac:dyDescent="0.25">
      <c r="A35" s="11" t="s">
        <v>15</v>
      </c>
      <c r="B35" s="13">
        <v>90</v>
      </c>
      <c r="C35" s="8">
        <f t="shared" si="6"/>
        <v>63</v>
      </c>
      <c r="D35" s="23">
        <v>27</v>
      </c>
      <c r="E35" s="14">
        <v>26</v>
      </c>
      <c r="F35" s="8">
        <f t="shared" si="8"/>
        <v>21</v>
      </c>
      <c r="G35" s="23">
        <v>5</v>
      </c>
      <c r="H35" s="20">
        <f t="shared" si="9"/>
        <v>0.28888888888888886</v>
      </c>
      <c r="I35" s="5">
        <f t="shared" si="7"/>
        <v>4.1269841269841269E-2</v>
      </c>
      <c r="J35" s="5">
        <f t="shared" si="10"/>
        <v>0.11926605504587157</v>
      </c>
      <c r="K35" s="1">
        <v>81</v>
      </c>
      <c r="L35" s="5">
        <f t="shared" si="11"/>
        <v>0.32098765432098764</v>
      </c>
    </row>
    <row r="36" spans="1:12" ht="11.25" customHeight="1" x14ac:dyDescent="0.25">
      <c r="A36" s="11"/>
      <c r="B36" s="13"/>
      <c r="C36" s="27">
        <f>C35/B35</f>
        <v>0.7</v>
      </c>
      <c r="D36" s="28">
        <f>D35/B35</f>
        <v>0.3</v>
      </c>
      <c r="E36" s="29"/>
      <c r="F36" s="27">
        <f>F35/E35</f>
        <v>0.80769230769230771</v>
      </c>
      <c r="G36" s="28">
        <f>G35/E35</f>
        <v>0.19230769230769232</v>
      </c>
      <c r="H36" s="20"/>
      <c r="I36" s="5"/>
      <c r="J36" s="5"/>
      <c r="K36" s="1"/>
      <c r="L36" s="5"/>
    </row>
    <row r="37" spans="1:12" x14ac:dyDescent="0.25">
      <c r="A37" s="11" t="s">
        <v>5</v>
      </c>
      <c r="B37" s="13">
        <f>SUM(B25:B35)</f>
        <v>975</v>
      </c>
      <c r="C37" s="8">
        <f t="shared" si="6"/>
        <v>651.38063739966969</v>
      </c>
      <c r="D37" s="23">
        <f>SUM(D25:D35)</f>
        <v>323.61936260033031</v>
      </c>
      <c r="E37" s="13">
        <f>SUM(E25:E35)</f>
        <v>218</v>
      </c>
      <c r="F37" s="8">
        <f t="shared" si="8"/>
        <v>150</v>
      </c>
      <c r="G37" s="23">
        <f>G25+G27+G29+G31+G33+G35</f>
        <v>68</v>
      </c>
      <c r="H37" s="20">
        <f t="shared" si="9"/>
        <v>0.22358974358974359</v>
      </c>
      <c r="I37" s="53">
        <f t="shared" si="7"/>
        <v>0.34603174603174602</v>
      </c>
      <c r="J37" s="5">
        <f t="shared" si="10"/>
        <v>1</v>
      </c>
      <c r="K37" s="1">
        <f>SUM(K25:K35)</f>
        <v>603</v>
      </c>
      <c r="L37" s="6">
        <f t="shared" si="11"/>
        <v>0.36152570480928692</v>
      </c>
    </row>
    <row r="38" spans="1:12" ht="11.25" customHeight="1" thickBot="1" x14ac:dyDescent="0.3">
      <c r="A38" s="35"/>
      <c r="B38" s="36"/>
      <c r="C38" s="27">
        <f>C37/B37</f>
        <v>0.6680827050253022</v>
      </c>
      <c r="D38" s="28">
        <f>D37/B37</f>
        <v>0.33191729497469774</v>
      </c>
      <c r="E38" s="48"/>
      <c r="F38" s="46">
        <f>F37/E37</f>
        <v>0.68807339449541283</v>
      </c>
      <c r="G38" s="47">
        <f>G37/E37</f>
        <v>0.31192660550458717</v>
      </c>
      <c r="H38" s="7"/>
      <c r="I38" s="55"/>
      <c r="J38" s="7"/>
      <c r="K38" s="3"/>
      <c r="L38" s="37"/>
    </row>
    <row r="39" spans="1:12" ht="15.75" thickTop="1" x14ac:dyDescent="0.25">
      <c r="A39" s="12" t="s">
        <v>6</v>
      </c>
      <c r="B39" s="24">
        <v>630</v>
      </c>
      <c r="C39" s="49"/>
      <c r="D39" s="23">
        <v>210</v>
      </c>
      <c r="E39" s="3"/>
      <c r="F39" s="3"/>
      <c r="G39" s="3"/>
      <c r="H39" s="3"/>
      <c r="I39" s="3"/>
      <c r="J39" s="7"/>
    </row>
    <row r="40" spans="1:12" ht="11.25" customHeight="1" thickBot="1" x14ac:dyDescent="0.3">
      <c r="B40" s="50"/>
      <c r="C40" s="46">
        <f>C39/B39</f>
        <v>0</v>
      </c>
      <c r="D40" s="47">
        <f>D39/B39</f>
        <v>0.33333333333333331</v>
      </c>
      <c r="E40" s="51"/>
      <c r="F40" s="52"/>
      <c r="G40" s="52"/>
    </row>
    <row r="41" spans="1:12" ht="15.75" thickTop="1" x14ac:dyDescent="0.25"/>
  </sheetData>
  <mergeCells count="4">
    <mergeCell ref="A23:J23"/>
    <mergeCell ref="A1:L1"/>
    <mergeCell ref="A2:L2"/>
    <mergeCell ref="A4:L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140" zoomScaleNormal="140" workbookViewId="0">
      <selection activeCell="D3" sqref="D3:E6"/>
    </sheetView>
  </sheetViews>
  <sheetFormatPr defaultRowHeight="15" x14ac:dyDescent="0.25"/>
  <cols>
    <col min="1" max="1" width="12.85546875" bestFit="1" customWidth="1"/>
    <col min="3" max="4" width="13.42578125" bestFit="1" customWidth="1"/>
    <col min="5" max="8" width="10" bestFit="1" customWidth="1"/>
    <col min="9" max="10" width="6.7109375" bestFit="1" customWidth="1"/>
    <col min="11" max="11" width="6.5703125" bestFit="1" customWidth="1"/>
  </cols>
  <sheetData>
    <row r="1" spans="1:11" x14ac:dyDescent="0.25">
      <c r="A1" s="56" t="s">
        <v>1</v>
      </c>
    </row>
    <row r="3" spans="1:11" x14ac:dyDescent="0.25">
      <c r="A3" s="74" t="s">
        <v>51</v>
      </c>
      <c r="B3" s="74"/>
      <c r="D3" s="1" t="s">
        <v>57</v>
      </c>
      <c r="E3" s="1"/>
    </row>
    <row r="4" spans="1:11" x14ac:dyDescent="0.25">
      <c r="A4" s="1" t="s">
        <v>28</v>
      </c>
      <c r="B4" s="1">
        <f>B12+B25</f>
        <v>261</v>
      </c>
      <c r="D4" s="1" t="s">
        <v>20</v>
      </c>
      <c r="E4" s="1">
        <v>83</v>
      </c>
    </row>
    <row r="5" spans="1:11" x14ac:dyDescent="0.25">
      <c r="A5" s="1" t="s">
        <v>29</v>
      </c>
      <c r="B5" s="1">
        <f>B15+B28</f>
        <v>108</v>
      </c>
      <c r="D5" s="1" t="s">
        <v>19</v>
      </c>
      <c r="E5" s="1">
        <v>16</v>
      </c>
    </row>
    <row r="6" spans="1:11" x14ac:dyDescent="0.25">
      <c r="A6" s="1" t="s">
        <v>30</v>
      </c>
      <c r="B6" s="1">
        <f>B18+B31</f>
        <v>39</v>
      </c>
      <c r="D6" s="1" t="s">
        <v>58</v>
      </c>
      <c r="E6" s="1">
        <f>E4+E5</f>
        <v>99</v>
      </c>
    </row>
    <row r="7" spans="1:11" x14ac:dyDescent="0.25">
      <c r="A7" s="1" t="s">
        <v>31</v>
      </c>
      <c r="B7" s="1">
        <f>B21</f>
        <v>2</v>
      </c>
    </row>
    <row r="8" spans="1:11" x14ac:dyDescent="0.25">
      <c r="A8" s="1" t="s">
        <v>52</v>
      </c>
      <c r="B8" s="1">
        <f>SUM(B4:B7)</f>
        <v>410</v>
      </c>
    </row>
    <row r="10" spans="1:11" x14ac:dyDescent="0.25">
      <c r="A10" s="57" t="s">
        <v>49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1" x14ac:dyDescent="0.25">
      <c r="A11" s="58" t="s">
        <v>28</v>
      </c>
      <c r="B11" s="58"/>
      <c r="C11" s="58" t="s">
        <v>21</v>
      </c>
      <c r="D11" s="58" t="s">
        <v>22</v>
      </c>
      <c r="E11" s="58" t="s">
        <v>24</v>
      </c>
      <c r="F11" s="58" t="s">
        <v>23</v>
      </c>
      <c r="G11" s="58" t="s">
        <v>25</v>
      </c>
      <c r="H11" s="58" t="s">
        <v>26</v>
      </c>
      <c r="I11" s="57"/>
      <c r="J11" s="57"/>
      <c r="K11" s="57"/>
    </row>
    <row r="12" spans="1:11" x14ac:dyDescent="0.25">
      <c r="A12" s="58"/>
      <c r="B12" s="58">
        <f>SUM(C12:H12)</f>
        <v>197</v>
      </c>
      <c r="C12" s="58">
        <v>42</v>
      </c>
      <c r="D12" s="58">
        <v>84</v>
      </c>
      <c r="E12" s="58">
        <v>7</v>
      </c>
      <c r="F12" s="58">
        <v>18</v>
      </c>
      <c r="G12" s="58">
        <v>9</v>
      </c>
      <c r="H12" s="58">
        <v>37</v>
      </c>
      <c r="I12" s="57"/>
      <c r="J12" s="57"/>
      <c r="K12" s="57"/>
    </row>
    <row r="13" spans="1:11" x14ac:dyDescent="0.2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</row>
    <row r="14" spans="1:11" x14ac:dyDescent="0.25">
      <c r="A14" s="58" t="s">
        <v>29</v>
      </c>
      <c r="B14" s="58"/>
      <c r="C14" s="58" t="s">
        <v>32</v>
      </c>
      <c r="D14" s="58" t="s">
        <v>33</v>
      </c>
      <c r="E14" s="58" t="s">
        <v>34</v>
      </c>
      <c r="F14" s="58" t="s">
        <v>35</v>
      </c>
      <c r="G14" s="58" t="s">
        <v>36</v>
      </c>
      <c r="H14" s="58" t="s">
        <v>40</v>
      </c>
      <c r="I14" s="58" t="s">
        <v>37</v>
      </c>
      <c r="J14" s="58" t="s">
        <v>38</v>
      </c>
      <c r="K14" s="58" t="s">
        <v>39</v>
      </c>
    </row>
    <row r="15" spans="1:11" x14ac:dyDescent="0.25">
      <c r="A15" s="58"/>
      <c r="B15" s="58">
        <f>SUM(C15:K15)</f>
        <v>86</v>
      </c>
      <c r="C15" s="58">
        <f>36+3</f>
        <v>39</v>
      </c>
      <c r="D15" s="58">
        <v>5</v>
      </c>
      <c r="E15" s="58">
        <v>3</v>
      </c>
      <c r="F15" s="58">
        <v>7</v>
      </c>
      <c r="G15" s="58">
        <v>1</v>
      </c>
      <c r="H15" s="58">
        <v>8</v>
      </c>
      <c r="I15" s="58">
        <v>1</v>
      </c>
      <c r="J15" s="58">
        <f>20+1</f>
        <v>21</v>
      </c>
      <c r="K15" s="58">
        <v>1</v>
      </c>
    </row>
    <row r="16" spans="1:11" x14ac:dyDescent="0.2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</row>
    <row r="17" spans="1:11" x14ac:dyDescent="0.25">
      <c r="A17" s="58" t="s">
        <v>30</v>
      </c>
      <c r="B17" s="58"/>
      <c r="C17" s="58" t="s">
        <v>41</v>
      </c>
      <c r="D17" s="58" t="s">
        <v>42</v>
      </c>
      <c r="E17" s="58" t="s">
        <v>43</v>
      </c>
      <c r="F17" s="58" t="s">
        <v>44</v>
      </c>
      <c r="G17" s="58" t="s">
        <v>45</v>
      </c>
      <c r="H17" s="58" t="s">
        <v>46</v>
      </c>
      <c r="I17" s="57"/>
      <c r="J17" s="57"/>
      <c r="K17" s="57"/>
    </row>
    <row r="18" spans="1:11" x14ac:dyDescent="0.25">
      <c r="A18" s="58"/>
      <c r="B18" s="58">
        <f>SUM(C18:H18)</f>
        <v>35</v>
      </c>
      <c r="C18" s="58">
        <f>20+1+1</f>
        <v>22</v>
      </c>
      <c r="D18" s="58">
        <f>4+1</f>
        <v>5</v>
      </c>
      <c r="E18" s="58">
        <f>2+1</f>
        <v>3</v>
      </c>
      <c r="F18" s="58">
        <v>1</v>
      </c>
      <c r="G18" s="58">
        <v>2</v>
      </c>
      <c r="H18" s="58">
        <v>2</v>
      </c>
      <c r="I18" s="57"/>
      <c r="J18" s="57"/>
      <c r="K18" s="57"/>
    </row>
    <row r="19" spans="1:11" x14ac:dyDescent="0.2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</row>
    <row r="20" spans="1:11" x14ac:dyDescent="0.25">
      <c r="A20" s="58" t="s">
        <v>31</v>
      </c>
      <c r="B20" s="58"/>
      <c r="C20" s="58" t="s">
        <v>47</v>
      </c>
      <c r="D20" s="58" t="s">
        <v>48</v>
      </c>
      <c r="E20" s="57"/>
      <c r="F20" s="57"/>
      <c r="G20" s="57"/>
      <c r="H20" s="57"/>
      <c r="I20" s="57"/>
      <c r="J20" s="57"/>
      <c r="K20" s="57"/>
    </row>
    <row r="21" spans="1:11" x14ac:dyDescent="0.25">
      <c r="A21" s="58"/>
      <c r="B21" s="58">
        <f>SUM(C21:D21)</f>
        <v>2</v>
      </c>
      <c r="C21" s="58">
        <v>1</v>
      </c>
      <c r="D21" s="58">
        <v>1</v>
      </c>
      <c r="E21" s="57"/>
      <c r="F21" s="57"/>
      <c r="G21" s="57"/>
      <c r="H21" s="57"/>
      <c r="I21" s="57"/>
      <c r="J21" s="57"/>
      <c r="K21" s="57"/>
    </row>
    <row r="23" spans="1:11" x14ac:dyDescent="0.25">
      <c r="A23" s="59" t="s">
        <v>50</v>
      </c>
      <c r="B23" s="59"/>
      <c r="C23" s="59"/>
      <c r="D23" s="59"/>
      <c r="E23" s="59"/>
      <c r="F23" s="59"/>
      <c r="G23" s="59"/>
      <c r="H23" s="59"/>
    </row>
    <row r="24" spans="1:11" x14ac:dyDescent="0.25">
      <c r="A24" s="60" t="s">
        <v>28</v>
      </c>
      <c r="B24" s="60"/>
      <c r="C24" s="60" t="s">
        <v>21</v>
      </c>
      <c r="D24" s="60" t="s">
        <v>22</v>
      </c>
      <c r="E24" s="60" t="s">
        <v>24</v>
      </c>
      <c r="F24" s="60" t="s">
        <v>23</v>
      </c>
      <c r="G24" s="60" t="s">
        <v>25</v>
      </c>
      <c r="H24" s="60" t="s">
        <v>26</v>
      </c>
    </row>
    <row r="25" spans="1:11" x14ac:dyDescent="0.25">
      <c r="A25" s="60"/>
      <c r="B25" s="60">
        <f>SUM(C25:H25)</f>
        <v>64</v>
      </c>
      <c r="C25" s="60">
        <v>5</v>
      </c>
      <c r="D25" s="60">
        <v>28</v>
      </c>
      <c r="E25" s="60">
        <v>7</v>
      </c>
      <c r="F25" s="60">
        <v>7</v>
      </c>
      <c r="G25" s="60">
        <v>1</v>
      </c>
      <c r="H25" s="60">
        <v>16</v>
      </c>
    </row>
    <row r="26" spans="1:11" x14ac:dyDescent="0.25">
      <c r="A26" s="59"/>
      <c r="B26" s="59"/>
      <c r="C26" s="59"/>
      <c r="D26" s="59"/>
      <c r="E26" s="59"/>
      <c r="F26" s="59"/>
      <c r="G26" s="59"/>
      <c r="H26" s="59"/>
    </row>
    <row r="27" spans="1:11" x14ac:dyDescent="0.25">
      <c r="A27" s="60" t="s">
        <v>29</v>
      </c>
      <c r="B27" s="60"/>
      <c r="C27" s="60" t="s">
        <v>32</v>
      </c>
      <c r="D27" s="60" t="s">
        <v>40</v>
      </c>
      <c r="E27" s="60" t="s">
        <v>38</v>
      </c>
      <c r="F27" s="60" t="s">
        <v>37</v>
      </c>
      <c r="G27" s="61"/>
      <c r="H27" s="61"/>
      <c r="I27" s="3"/>
      <c r="J27" s="3"/>
      <c r="K27" s="3"/>
    </row>
    <row r="28" spans="1:11" x14ac:dyDescent="0.25">
      <c r="A28" s="60"/>
      <c r="B28" s="60">
        <f>SUM(C28:K28)</f>
        <v>22</v>
      </c>
      <c r="C28" s="60">
        <f>13+1</f>
        <v>14</v>
      </c>
      <c r="D28" s="60">
        <v>2</v>
      </c>
      <c r="E28" s="60">
        <v>5</v>
      </c>
      <c r="F28" s="60">
        <v>1</v>
      </c>
      <c r="G28" s="61"/>
      <c r="H28" s="61"/>
      <c r="I28" s="3"/>
      <c r="J28" s="3"/>
      <c r="K28" s="3"/>
    </row>
    <row r="29" spans="1:11" x14ac:dyDescent="0.25">
      <c r="A29" s="59"/>
      <c r="B29" s="59"/>
      <c r="C29" s="59"/>
      <c r="D29" s="59"/>
      <c r="E29" s="59"/>
      <c r="F29" s="59"/>
      <c r="G29" s="59"/>
      <c r="H29" s="59"/>
    </row>
    <row r="30" spans="1:11" x14ac:dyDescent="0.25">
      <c r="A30" s="60" t="s">
        <v>30</v>
      </c>
      <c r="B30" s="60"/>
      <c r="C30" s="60" t="s">
        <v>41</v>
      </c>
      <c r="D30" s="60" t="s">
        <v>42</v>
      </c>
      <c r="E30" s="60" t="s">
        <v>43</v>
      </c>
      <c r="F30" s="61"/>
      <c r="G30" s="61"/>
      <c r="H30" s="61"/>
    </row>
    <row r="31" spans="1:11" x14ac:dyDescent="0.25">
      <c r="A31" s="60"/>
      <c r="B31" s="60">
        <f>SUM(C31:H31)</f>
        <v>4</v>
      </c>
      <c r="C31" s="60">
        <v>2</v>
      </c>
      <c r="D31" s="60">
        <v>1</v>
      </c>
      <c r="E31" s="60">
        <v>1</v>
      </c>
      <c r="F31" s="61"/>
      <c r="G31" s="61"/>
      <c r="H31" s="61"/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="140" zoomScaleNormal="140" workbookViewId="0">
      <selection activeCell="K9" sqref="K9"/>
    </sheetView>
  </sheetViews>
  <sheetFormatPr defaultRowHeight="15" x14ac:dyDescent="0.25"/>
  <cols>
    <col min="1" max="1" width="12.85546875" bestFit="1" customWidth="1"/>
    <col min="3" max="4" width="13.42578125" bestFit="1" customWidth="1"/>
    <col min="5" max="5" width="13.28515625" bestFit="1" customWidth="1"/>
    <col min="6" max="7" width="13.42578125" bestFit="1" customWidth="1"/>
    <col min="8" max="9" width="10" bestFit="1" customWidth="1"/>
    <col min="10" max="10" width="6.7109375" bestFit="1" customWidth="1"/>
  </cols>
  <sheetData>
    <row r="1" spans="1:10" x14ac:dyDescent="0.25">
      <c r="A1" s="56" t="s">
        <v>2</v>
      </c>
    </row>
    <row r="3" spans="1:10" x14ac:dyDescent="0.25">
      <c r="A3" s="74" t="s">
        <v>51</v>
      </c>
      <c r="B3" s="74"/>
      <c r="D3" s="1" t="s">
        <v>57</v>
      </c>
      <c r="E3" s="1"/>
    </row>
    <row r="4" spans="1:10" x14ac:dyDescent="0.25">
      <c r="A4" s="1" t="s">
        <v>28</v>
      </c>
      <c r="B4" s="1">
        <f>B12+B25</f>
        <v>368</v>
      </c>
      <c r="D4" s="1" t="s">
        <v>20</v>
      </c>
      <c r="E4" s="1">
        <v>83</v>
      </c>
    </row>
    <row r="5" spans="1:10" x14ac:dyDescent="0.25">
      <c r="A5" s="1" t="s">
        <v>29</v>
      </c>
      <c r="B5" s="1">
        <f>B15+B28</f>
        <v>188</v>
      </c>
      <c r="D5" s="1" t="s">
        <v>19</v>
      </c>
      <c r="E5" s="1">
        <v>16</v>
      </c>
    </row>
    <row r="6" spans="1:10" x14ac:dyDescent="0.25">
      <c r="A6" s="1" t="s">
        <v>30</v>
      </c>
      <c r="B6" s="1">
        <f>B18+B31</f>
        <v>65</v>
      </c>
      <c r="D6" s="1" t="s">
        <v>58</v>
      </c>
      <c r="E6" s="1">
        <f>E4+E5</f>
        <v>99</v>
      </c>
    </row>
    <row r="7" spans="1:10" x14ac:dyDescent="0.25">
      <c r="A7" s="1" t="s">
        <v>31</v>
      </c>
      <c r="B7" s="1">
        <f>B21+B33</f>
        <v>9</v>
      </c>
    </row>
    <row r="8" spans="1:10" x14ac:dyDescent="0.25">
      <c r="A8" s="1" t="s">
        <v>52</v>
      </c>
      <c r="B8" s="1">
        <f>SUM(B4:B7)</f>
        <v>630</v>
      </c>
    </row>
    <row r="10" spans="1:10" x14ac:dyDescent="0.25">
      <c r="A10" s="57" t="s">
        <v>49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0" x14ac:dyDescent="0.25">
      <c r="A11" s="58" t="s">
        <v>28</v>
      </c>
      <c r="B11" s="58"/>
      <c r="C11" s="58" t="s">
        <v>21</v>
      </c>
      <c r="D11" s="58" t="s">
        <v>22</v>
      </c>
      <c r="E11" s="58" t="s">
        <v>24</v>
      </c>
      <c r="F11" s="58" t="s">
        <v>23</v>
      </c>
      <c r="G11" s="58" t="s">
        <v>25</v>
      </c>
      <c r="H11" s="58" t="s">
        <v>26</v>
      </c>
      <c r="I11" s="57"/>
      <c r="J11" s="57"/>
    </row>
    <row r="12" spans="1:10" x14ac:dyDescent="0.25">
      <c r="A12" s="58"/>
      <c r="B12" s="58">
        <f>SUM(C12:H12)</f>
        <v>252</v>
      </c>
      <c r="C12" s="58">
        <v>38</v>
      </c>
      <c r="D12" s="58">
        <v>99</v>
      </c>
      <c r="E12" s="58">
        <v>9</v>
      </c>
      <c r="F12" s="58">
        <v>36</v>
      </c>
      <c r="G12" s="58">
        <v>12</v>
      </c>
      <c r="H12" s="58">
        <v>58</v>
      </c>
      <c r="I12" s="57"/>
      <c r="J12" s="57"/>
    </row>
    <row r="13" spans="1:10" x14ac:dyDescent="0.25">
      <c r="A13" s="57"/>
      <c r="B13" s="57"/>
      <c r="C13" s="57"/>
      <c r="D13" s="57"/>
      <c r="E13" s="57"/>
      <c r="F13" s="57"/>
      <c r="G13" s="57"/>
      <c r="H13" s="57"/>
      <c r="I13" s="57"/>
      <c r="J13" s="57"/>
    </row>
    <row r="14" spans="1:10" x14ac:dyDescent="0.25">
      <c r="A14" s="58" t="s">
        <v>29</v>
      </c>
      <c r="B14" s="58"/>
      <c r="C14" s="58" t="s">
        <v>32</v>
      </c>
      <c r="D14" s="58" t="s">
        <v>33</v>
      </c>
      <c r="E14" s="58" t="s">
        <v>34</v>
      </c>
      <c r="F14" s="58" t="s">
        <v>35</v>
      </c>
      <c r="G14" s="58" t="s">
        <v>40</v>
      </c>
      <c r="H14" s="58" t="s">
        <v>38</v>
      </c>
      <c r="I14" s="58" t="s">
        <v>37</v>
      </c>
      <c r="J14" s="58" t="s">
        <v>39</v>
      </c>
    </row>
    <row r="15" spans="1:10" x14ac:dyDescent="0.25">
      <c r="A15" s="58"/>
      <c r="B15" s="58">
        <f>SUM(C15:J15)</f>
        <v>112</v>
      </c>
      <c r="C15" s="58">
        <v>62</v>
      </c>
      <c r="D15" s="58">
        <v>4</v>
      </c>
      <c r="E15" s="58">
        <v>3</v>
      </c>
      <c r="F15" s="58">
        <v>5</v>
      </c>
      <c r="G15" s="58">
        <v>15</v>
      </c>
      <c r="H15" s="58">
        <v>21</v>
      </c>
      <c r="I15" s="58">
        <v>1</v>
      </c>
      <c r="J15" s="58">
        <v>1</v>
      </c>
    </row>
    <row r="16" spans="1:10" x14ac:dyDescent="0.25">
      <c r="A16" s="57"/>
      <c r="B16" s="57"/>
      <c r="C16" s="57"/>
      <c r="D16" s="57"/>
      <c r="E16" s="57"/>
      <c r="F16" s="57"/>
      <c r="G16" s="57"/>
      <c r="H16" s="57"/>
      <c r="I16" s="57"/>
      <c r="J16" s="57"/>
    </row>
    <row r="17" spans="1:10" x14ac:dyDescent="0.25">
      <c r="A17" s="58" t="s">
        <v>30</v>
      </c>
      <c r="B17" s="58"/>
      <c r="C17" s="58" t="s">
        <v>41</v>
      </c>
      <c r="D17" s="58" t="s">
        <v>42</v>
      </c>
      <c r="E17" s="58" t="s">
        <v>43</v>
      </c>
      <c r="F17" s="58" t="s">
        <v>44</v>
      </c>
      <c r="G17" s="58" t="s">
        <v>46</v>
      </c>
      <c r="H17" s="57" t="s">
        <v>53</v>
      </c>
      <c r="I17" s="57"/>
      <c r="J17" s="57"/>
    </row>
    <row r="18" spans="1:10" x14ac:dyDescent="0.25">
      <c r="A18" s="58"/>
      <c r="B18" s="58">
        <f>SUM(C18:H18)</f>
        <v>48</v>
      </c>
      <c r="C18" s="58">
        <v>19</v>
      </c>
      <c r="D18" s="58">
        <v>18</v>
      </c>
      <c r="E18" s="58">
        <v>7</v>
      </c>
      <c r="F18" s="58">
        <v>1</v>
      </c>
      <c r="G18" s="58">
        <v>1</v>
      </c>
      <c r="H18" s="57">
        <v>2</v>
      </c>
      <c r="I18" s="57"/>
      <c r="J18" s="57"/>
    </row>
    <row r="19" spans="1:10" x14ac:dyDescent="0.25">
      <c r="A19" s="57"/>
      <c r="B19" s="57"/>
      <c r="C19" s="57"/>
      <c r="D19" s="57"/>
      <c r="E19" s="57"/>
      <c r="F19" s="57"/>
      <c r="G19" s="57"/>
      <c r="H19" s="57"/>
      <c r="I19" s="57"/>
      <c r="J19" s="57"/>
    </row>
    <row r="20" spans="1:10" x14ac:dyDescent="0.25">
      <c r="A20" s="58" t="s">
        <v>31</v>
      </c>
      <c r="B20" s="58"/>
      <c r="C20" s="58" t="s">
        <v>47</v>
      </c>
      <c r="D20" s="58" t="s">
        <v>48</v>
      </c>
      <c r="E20" s="57" t="s">
        <v>54</v>
      </c>
      <c r="F20" s="57" t="s">
        <v>55</v>
      </c>
      <c r="G20" s="57" t="s">
        <v>56</v>
      </c>
      <c r="H20" s="57"/>
      <c r="I20" s="57"/>
      <c r="J20" s="57"/>
    </row>
    <row r="21" spans="1:10" x14ac:dyDescent="0.25">
      <c r="A21" s="58"/>
      <c r="B21" s="58">
        <f>SUM(C21:G21)</f>
        <v>8</v>
      </c>
      <c r="C21" s="58">
        <v>3</v>
      </c>
      <c r="D21" s="58">
        <v>2</v>
      </c>
      <c r="E21" s="57">
        <v>1</v>
      </c>
      <c r="F21" s="57">
        <v>1</v>
      </c>
      <c r="G21" s="57">
        <v>1</v>
      </c>
      <c r="H21" s="57"/>
      <c r="I21" s="57"/>
      <c r="J21" s="57"/>
    </row>
    <row r="23" spans="1:10" x14ac:dyDescent="0.25">
      <c r="A23" s="60" t="s">
        <v>50</v>
      </c>
      <c r="B23" s="60"/>
      <c r="C23" s="60"/>
      <c r="D23" s="60"/>
      <c r="E23" s="60"/>
      <c r="F23" s="60"/>
      <c r="G23" s="60"/>
      <c r="H23" s="60"/>
      <c r="I23" s="60"/>
      <c r="J23" s="60"/>
    </row>
    <row r="24" spans="1:10" x14ac:dyDescent="0.25">
      <c r="A24" s="60" t="s">
        <v>28</v>
      </c>
      <c r="B24" s="60"/>
      <c r="C24" s="60" t="s">
        <v>21</v>
      </c>
      <c r="D24" s="60" t="s">
        <v>22</v>
      </c>
      <c r="E24" s="60" t="s">
        <v>24</v>
      </c>
      <c r="F24" s="60" t="s">
        <v>23</v>
      </c>
      <c r="G24" s="60" t="s">
        <v>25</v>
      </c>
      <c r="H24" s="60" t="s">
        <v>26</v>
      </c>
      <c r="I24" s="60"/>
      <c r="J24" s="60"/>
    </row>
    <row r="25" spans="1:10" x14ac:dyDescent="0.25">
      <c r="A25" s="60"/>
      <c r="B25" s="60">
        <f>SUM(C25:H25)</f>
        <v>116</v>
      </c>
      <c r="C25" s="60">
        <v>18</v>
      </c>
      <c r="D25" s="60">
        <v>46</v>
      </c>
      <c r="E25" s="60">
        <v>6</v>
      </c>
      <c r="F25" s="60">
        <v>20</v>
      </c>
      <c r="G25" s="60">
        <v>3</v>
      </c>
      <c r="H25" s="60">
        <v>23</v>
      </c>
      <c r="I25" s="60"/>
      <c r="J25" s="60"/>
    </row>
    <row r="26" spans="1:10" x14ac:dyDescent="0.25">
      <c r="A26" s="60"/>
      <c r="B26" s="60"/>
      <c r="C26" s="60"/>
      <c r="D26" s="60"/>
      <c r="E26" s="60"/>
      <c r="F26" s="60"/>
      <c r="G26" s="60"/>
      <c r="H26" s="60"/>
      <c r="I26" s="60"/>
      <c r="J26" s="60"/>
    </row>
    <row r="27" spans="1:10" x14ac:dyDescent="0.25">
      <c r="A27" s="60" t="s">
        <v>29</v>
      </c>
      <c r="B27" s="60"/>
      <c r="C27" s="60" t="s">
        <v>32</v>
      </c>
      <c r="D27" s="60" t="s">
        <v>33</v>
      </c>
      <c r="E27" s="60" t="s">
        <v>34</v>
      </c>
      <c r="F27" s="60" t="s">
        <v>35</v>
      </c>
      <c r="G27" s="60" t="s">
        <v>36</v>
      </c>
      <c r="H27" s="60" t="s">
        <v>40</v>
      </c>
      <c r="I27" s="60" t="s">
        <v>38</v>
      </c>
      <c r="J27" s="60" t="s">
        <v>39</v>
      </c>
    </row>
    <row r="28" spans="1:10" x14ac:dyDescent="0.25">
      <c r="A28" s="60"/>
      <c r="B28" s="60">
        <f>SUM(C28:J28)</f>
        <v>76</v>
      </c>
      <c r="C28" s="60">
        <v>25</v>
      </c>
      <c r="D28" s="60">
        <v>5</v>
      </c>
      <c r="E28" s="60">
        <v>2</v>
      </c>
      <c r="F28" s="60">
        <v>4</v>
      </c>
      <c r="G28" s="60">
        <v>3</v>
      </c>
      <c r="H28" s="60">
        <v>12</v>
      </c>
      <c r="I28" s="60">
        <v>24</v>
      </c>
      <c r="J28" s="60">
        <v>1</v>
      </c>
    </row>
    <row r="29" spans="1:10" x14ac:dyDescent="0.25">
      <c r="A29" s="60"/>
      <c r="B29" s="60"/>
      <c r="C29" s="60"/>
      <c r="D29" s="60"/>
      <c r="E29" s="60"/>
      <c r="F29" s="60"/>
      <c r="G29" s="60"/>
      <c r="H29" s="60"/>
      <c r="I29" s="60"/>
      <c r="J29" s="60"/>
    </row>
    <row r="30" spans="1:10" x14ac:dyDescent="0.25">
      <c r="A30" s="60" t="s">
        <v>30</v>
      </c>
      <c r="B30" s="60"/>
      <c r="C30" s="60" t="s">
        <v>41</v>
      </c>
      <c r="D30" s="60" t="s">
        <v>42</v>
      </c>
      <c r="E30" s="60" t="s">
        <v>43</v>
      </c>
      <c r="F30" s="60" t="s">
        <v>45</v>
      </c>
      <c r="G30" s="60" t="s">
        <v>46</v>
      </c>
      <c r="H30" s="60"/>
      <c r="I30" s="60"/>
      <c r="J30" s="60"/>
    </row>
    <row r="31" spans="1:10" x14ac:dyDescent="0.25">
      <c r="A31" s="60"/>
      <c r="B31" s="60">
        <f>SUM(C31:H31)</f>
        <v>17</v>
      </c>
      <c r="C31" s="60">
        <v>6</v>
      </c>
      <c r="D31" s="60">
        <v>7</v>
      </c>
      <c r="E31" s="60">
        <v>1</v>
      </c>
      <c r="F31" s="60">
        <v>1</v>
      </c>
      <c r="G31" s="60">
        <v>2</v>
      </c>
      <c r="H31" s="60"/>
      <c r="I31" s="60"/>
      <c r="J31" s="60"/>
    </row>
    <row r="32" spans="1:10" x14ac:dyDescent="0.25">
      <c r="A32" s="60"/>
      <c r="B32" s="60"/>
      <c r="C32" s="60" t="s">
        <v>47</v>
      </c>
      <c r="D32" s="60"/>
      <c r="E32" s="60"/>
      <c r="F32" s="60"/>
      <c r="G32" s="60"/>
      <c r="H32" s="60"/>
      <c r="I32" s="60"/>
      <c r="J32" s="60"/>
    </row>
    <row r="33" spans="1:10" x14ac:dyDescent="0.25">
      <c r="A33" s="60" t="s">
        <v>31</v>
      </c>
      <c r="B33" s="60">
        <f>SUM(C33:H33)</f>
        <v>1</v>
      </c>
      <c r="C33" s="60">
        <v>1</v>
      </c>
      <c r="D33" s="60"/>
      <c r="E33" s="60"/>
      <c r="F33" s="60"/>
      <c r="G33" s="60"/>
      <c r="H33" s="60"/>
      <c r="I33" s="60"/>
      <c r="J33" s="60"/>
    </row>
  </sheetData>
  <mergeCells count="1">
    <mergeCell ref="A3:B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Tabella riassuntiva</vt:lpstr>
      <vt:lpstr>Numero abilitazioni-I fascia</vt:lpstr>
      <vt:lpstr>Numero abilitazioni-II fascia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Bellino Enrico</dc:creator>
  <cp:lastModifiedBy>Utente</cp:lastModifiedBy>
  <cp:lastPrinted>2017-02-24T08:42:24Z</cp:lastPrinted>
  <dcterms:created xsi:type="dcterms:W3CDTF">2017-02-22T07:23:39Z</dcterms:created>
  <dcterms:modified xsi:type="dcterms:W3CDTF">2018-09-12T07:54:24Z</dcterms:modified>
</cp:coreProperties>
</file>